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Дарья\Desktop\Удаленная работа\ТАГАНАЙСКАЯ\конкурс СМР\"/>
    </mc:Choice>
  </mc:AlternateContent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данные'!$22:$22</definedName>
    <definedName name="_xlnm.Print_Titles" localSheetId="0">'Мои данные'!$22:$22</definedName>
  </definedNames>
  <calcPr calcId="152511"/>
</workbook>
</file>

<file path=xl/calcChain.xml><?xml version="1.0" encoding="utf-8"?>
<calcChain xmlns="http://schemas.openxmlformats.org/spreadsheetml/2006/main">
  <c r="J15" i="8" l="1"/>
  <c r="G15" i="8"/>
  <c r="J13" i="8"/>
  <c r="G13" i="8"/>
  <c r="J12" i="8"/>
  <c r="G12" i="8"/>
  <c r="J11" i="8"/>
  <c r="G11" i="8"/>
  <c r="J82" i="8"/>
  <c r="G82" i="8"/>
  <c r="J81" i="8"/>
  <c r="G81" i="8"/>
  <c r="J14" i="8"/>
  <c r="G14" i="8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Max</author>
    <author>Alex Sosedko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6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17" authorId="5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17" authorId="2" shapeId="0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2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2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2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6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6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6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6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6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6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6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8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8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<sst xmlns="http://schemas.openxmlformats.org/spreadsheetml/2006/main" count="233" uniqueCount="194">
  <si>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</si>
  <si>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</si>
  <si>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</si>
  <si>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</si>
  <si>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</si>
  <si>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</si>
  <si>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</si>
  <si>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</si>
  <si>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</si>
  <si>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</si>
  <si>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</si>
  <si>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</si>
  <si>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</si>
  <si>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</si>
  <si>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</si>
  <si>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</si>
  <si>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</si>
  <si>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</si>
  <si>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</si>
  <si>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</si>
  <si>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</si>
  <si>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</si>
  <si>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</si>
  <si>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Стройка:Газоснабжение жилых домов по ул. Таганайская в пос. ст. Шершни Советского района г. Челябинска</t>
  </si>
  <si>
    <t>Составлена в базисных ценах на 01.2000 г. и текущих ценах на 4 квартал 2019.</t>
  </si>
  <si>
    <t>Составил:  _________________ /Инженер-сметчик   Саблина А. А./</t>
  </si>
  <si>
    <t>Проверил:  _________________ /Главный инженер проекта   Старикова Е.Ю./</t>
  </si>
  <si>
    <t xml:space="preserve">Раздел 1. </t>
  </si>
  <si>
    <t>Устройство зумпфов для откачки воды - 5 шт.</t>
  </si>
  <si>
    <t>ТЕР01-01-009-15
Разработка грунта в траншеях экскаватором &lt;обратная лопата&gt; с ковшом вместимостью 0,5 (0,5-0,63) м3, в отвал группа грунтов 3
1000 м3 грунта</t>
  </si>
  <si>
    <t>0,0014
1,4/1000</t>
  </si>
  <si>
    <t>4866,54
_____
645,52</t>
  </si>
  <si>
    <t>7
_____
1</t>
  </si>
  <si>
    <t>42
_____
13</t>
  </si>
  <si>
    <t>ТЕР01-01-009-15
Разработка грунта в траншеях экскаватором &lt;обратная лопата&gt; с ковшом вместимостью 0,5 (0,5-0,63) м3, в отвал группа грунтов 3
(Прил.1.12 п.3.46 Разработка вязких грунтов повышенной влажности, сильно налипающих на стенки и зубья ковша одноковшовых экскаваторов (кроме грунтов 5-6 группы) ОЗП=1,1; ЭМ=1,1 к расх.; ЗПМ=1,1; ТЗ=1,1; ТЗМ=1,1)
1000 м3 грунта</t>
  </si>
  <si>
    <t>0,018
18/1000</t>
  </si>
  <si>
    <t>5353,19
_____
710,07</t>
  </si>
  <si>
    <t>96
_____
13</t>
  </si>
  <si>
    <t>600
_____
184</t>
  </si>
  <si>
    <t>ТЕР01-02-065-04
Разработка скального грунта отбойными молотками, группа грунтов: 6
100 м3 грунта</t>
  </si>
  <si>
    <t>0,016
1,6/100</t>
  </si>
  <si>
    <t>10132,63
_____
1798,46</t>
  </si>
  <si>
    <t>162
_____
29</t>
  </si>
  <si>
    <t>1105
_____
413</t>
  </si>
  <si>
    <t>0,005
0,5/100</t>
  </si>
  <si>
    <t>51
_____
9</t>
  </si>
  <si>
    <t>345
_____
129</t>
  </si>
  <si>
    <t>ТЕР01-02-066-01
Крепление инвентарными щитами стенок котлована шириной до 2 м в грунтах неустойчивых и мокрых (Применительно)
100 м2 креплений</t>
  </si>
  <si>
    <t>0,67
(15+52)/100</t>
  </si>
  <si>
    <t>280,28
_____
104,28</t>
  </si>
  <si>
    <t>83,26
_____
4,74</t>
  </si>
  <si>
    <t>188
_____
69</t>
  </si>
  <si>
    <t>56
_____
3</t>
  </si>
  <si>
    <t>2699
_____
545</t>
  </si>
  <si>
    <t>338
_____
46</t>
  </si>
  <si>
    <t>ТЕР22-01-011-14
Укладка стальных водопроводных труб диаметром 800 мм
1 км трубопровода
35 884,48 = 84 852,52 - 90,49 x 31,16 - 55,1 x 3,24 - 65 x 9,04 - 13,64 x 121,91 - 295,01 x 112,26 - 11,83 x 36,97 - 132 x 1,86 - 0,1 x 10 580,00 - 0,23 x 11 520,00 - 0,18 x 15 520,00 - 0,29 x 996,00 - 1006 x 3,11</t>
  </si>
  <si>
    <t>0,0075
(1.5+4*1,5)/1000</t>
  </si>
  <si>
    <t>17296,68
_____
1348,75</t>
  </si>
  <si>
    <t>130
_____
10</t>
  </si>
  <si>
    <t>717
_____
145</t>
  </si>
  <si>
    <t>ТССЦ-103-0253
Трубы стальные электросварные прямошовные и спирально-шовные группы А и Б с сопротивлением по разрыву 38 кгс/мм2, наружный диаметр 820 мм, толщина стенки 9 мм
м</t>
  </si>
  <si>
    <t>7,5
1,5+4*1,5</t>
  </si>
  <si>
    <t xml:space="preserve">
_____
1320</t>
  </si>
  <si>
    <t xml:space="preserve">
_____
9900</t>
  </si>
  <si>
    <t xml:space="preserve">
_____
71200</t>
  </si>
  <si>
    <t>ТЕР23-01-001-02
Обсыпка труб щебнем
10 м3 основания
162,26 = 1 724,76 - 12,5 x 125,00</t>
  </si>
  <si>
    <t>0,5
(1+4)/10</t>
  </si>
  <si>
    <t>56,89
_____
6,2</t>
  </si>
  <si>
    <t>28
_____
3</t>
  </si>
  <si>
    <t>138
_____
45</t>
  </si>
  <si>
    <t>ТССЦ-409-0085
Щебень шлаковый для дорожного строительства, фракция 40-70 мм, марка 300
м3</t>
  </si>
  <si>
    <t>6,25
(1+4)*1,25</t>
  </si>
  <si>
    <t xml:space="preserve">
_____
69</t>
  </si>
  <si>
    <t xml:space="preserve">
_____
431</t>
  </si>
  <si>
    <t xml:space="preserve">
_____
2045</t>
  </si>
  <si>
    <t>ТЕР01-02-068-01
Водоотлив из траншей
100 м3 мокрого грунта</t>
  </si>
  <si>
    <t>1,364
(0,7+135,7)/100</t>
  </si>
  <si>
    <t>ТЕР01-01-033-06
Засыпка траншей и котлованов с перемещением грунта до 5 м бульдозерами мощностью 79 кВт (108 л.с.), группа грунтов 3
1000 м3 грунта</t>
  </si>
  <si>
    <t>0,0215
(3,5+18)/1000</t>
  </si>
  <si>
    <t>418,69
_____
77,73</t>
  </si>
  <si>
    <t>9
_____
2</t>
  </si>
  <si>
    <t>75
_____
24</t>
  </si>
  <si>
    <t>Установка водопропускной трубы ф100мм, на каждый зумпф</t>
  </si>
  <si>
    <t>ТЕР23-04-005-01
Укладка (инвентарных)трубопроводов - Укладка на иловых площадках труб асбестоцементных дренажных диаметром 100 мм
100 м трубопровода
134,15 = 1 741,57 - 4,7 x 1,00 - 100,8 x 15,90</t>
  </si>
  <si>
    <t>1
(20+4*20)/100</t>
  </si>
  <si>
    <t>ТЕР23-04-005-01
Демонтаж (инвентарных)трубопроводов - Укладка на иловых площадках труб асбестоцементных дренажных диаметром 100 мм
(ОЗП=0,6; ЭМ=0,6 к расх.; ЗПМ=0,6; МАТ=0 к расх.; ТЗ=0,6; ТЗМ=0,6)
100 м трубопровода
134,15 = 1 741,57 - 4,7 x 1,00 - 100,8 x 15,90</t>
  </si>
  <si>
    <t>Возврат стоимости стальной  трубы   Ф 800 мм</t>
  </si>
  <si>
    <t>ТЕР22-01-011-14
Демонтаж стальных водопроводных труб диаметром 800 мм
(ОЗП=0,6; ЭМ=0,6 к расх.; ЗПМ=0,6; МАТ=0 к расх.; ТЗ=0,6; ТЗМ=0,6)
1 км трубопровода
39 013,14 = 84 852,52 - 90,49 x 31,16 - 55,1 x 3,24 - 65 x 9,04 - 13,64 x 121,91 - 295,01 x 112,26 - 11,83 x 36,97 - 132 x 1,86 - 0,1 x 10 580,00 - 0,23 x 11 520,00 - 0,18 x 15 520,00 - 0,29 x 996,00</t>
  </si>
  <si>
    <t>0,0075
(1,5+4*1,5)/1000</t>
  </si>
  <si>
    <t>10378,01
_____
809,25</t>
  </si>
  <si>
    <t>77
_____
6</t>
  </si>
  <si>
    <t>430
_____
87</t>
  </si>
  <si>
    <t>-6,75
-(1,5+4*1,5)*0,9</t>
  </si>
  <si>
    <t xml:space="preserve">
_____
-8910</t>
  </si>
  <si>
    <t xml:space="preserve">
_____
-64080</t>
  </si>
  <si>
    <t>Устройство площадок для мойки колес -3 шт.</t>
  </si>
  <si>
    <t>ТЕР27-04-001-04
Устройство подстилающих и выравнивающих слоев оснований: из щебня
100 м3 материала основания (в плотном теле)</t>
  </si>
  <si>
    <t>0,36
12*3/100</t>
  </si>
  <si>
    <t>247,46
_____
21,77</t>
  </si>
  <si>
    <t>3636,32
_____
337,22</t>
  </si>
  <si>
    <t>89
_____
8</t>
  </si>
  <si>
    <t>1309
_____
121</t>
  </si>
  <si>
    <t>1279
_____
58</t>
  </si>
  <si>
    <t>7500
_____
1743</t>
  </si>
  <si>
    <t>ТССЦ-408-0015
Щебень из природного камня для строительных работ марка 800, фракция 20-40 мм
м3</t>
  </si>
  <si>
    <t>39,6
12*3*1,1</t>
  </si>
  <si>
    <t xml:space="preserve">
_____
122</t>
  </si>
  <si>
    <t xml:space="preserve">
_____
4831</t>
  </si>
  <si>
    <t xml:space="preserve">
_____
21708</t>
  </si>
  <si>
    <t>ТЕР27-12-010-02
Устройство дорог из сборных железобетонных плит площадью: более 3 м2
100 м3 сборных железобетонных плит</t>
  </si>
  <si>
    <t>0,1008
(1,68*2*3) / 100</t>
  </si>
  <si>
    <t>1478,91
_____
138,06</t>
  </si>
  <si>
    <t>4622,55
_____
561,24</t>
  </si>
  <si>
    <t>149
_____
14</t>
  </si>
  <si>
    <t>466
_____
57</t>
  </si>
  <si>
    <t>2142
_____
41</t>
  </si>
  <si>
    <t>2849
_____
812</t>
  </si>
  <si>
    <t>ТССЦ-403-5602
Плиты дорожные ПДН, ПДО /бетон В25 (М350), объем 1,68 м3, расход арматуры 112,52 кг/ (серия 3.503.1-91 вып. 1)
шт.</t>
  </si>
  <si>
    <t>6
2*3</t>
  </si>
  <si>
    <t xml:space="preserve">
_____
3360</t>
  </si>
  <si>
    <t xml:space="preserve">
_____
20160</t>
  </si>
  <si>
    <t xml:space="preserve">
_____
84613</t>
  </si>
  <si>
    <t>ТЕР27-12-010-04
Разборка дорог из сборных железобетонных плит площадью: более 3 м2
100 м3 сборных железобетонных плит</t>
  </si>
  <si>
    <t>3543,17
_____
257,88</t>
  </si>
  <si>
    <t>357
_____
26</t>
  </si>
  <si>
    <t>2172
_____
373</t>
  </si>
  <si>
    <t>-5,4
-2*3*0,9</t>
  </si>
  <si>
    <t xml:space="preserve">
_____
-18144</t>
  </si>
  <si>
    <t xml:space="preserve">
_____
-76152</t>
  </si>
  <si>
    <t>Снос зеленых насаждений</t>
  </si>
  <si>
    <t>ТЕР01-02-099-01
Валка деревьев мягких пород с корня, диаметр стволов: до 16 см
100 деревьев</t>
  </si>
  <si>
    <t>0,04
4/100</t>
  </si>
  <si>
    <t>ТЕР01-02-099-07
Валка деревьев твердых пород и лиственницы с корня, диаметр стволов: до 16 см
100 деревьев</t>
  </si>
  <si>
    <t>0,05
5/100</t>
  </si>
  <si>
    <t>ТЕР01-02-105-03
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
100 пней</t>
  </si>
  <si>
    <t>0,09
(4+5)/100</t>
  </si>
  <si>
    <t>676,37
_____
116,96</t>
  </si>
  <si>
    <t>61
_____
11</t>
  </si>
  <si>
    <t>398
_____
151</t>
  </si>
  <si>
    <t>ТЕР01-02-107-01
Засыпка ям подкоренных бульдозерами мощностью: 79 кВт (108 л.с.)
100 ям</t>
  </si>
  <si>
    <t>0,09
9/100</t>
  </si>
  <si>
    <t>204,95
_____
38,05</t>
  </si>
  <si>
    <t>18
_____
3</t>
  </si>
  <si>
    <t>155
_____
49</t>
  </si>
  <si>
    <t>ТЕР01-02-114-04
Корчевка кустарника и мелколесья в грунтах естественного залегания корчевателями-собирателями на тракторе мощностью: 118 кВт (160 л.с.), кустарник и мелколесье густые
1 га</t>
  </si>
  <si>
    <t>1810,79
_____
180,92</t>
  </si>
  <si>
    <t>112
_____
11</t>
  </si>
  <si>
    <t>647
_____
161</t>
  </si>
  <si>
    <t>ТССЦпг-01-01-01-008
Погрузочные работы при автомобильных перевозках: леса пиленого, погонажа плотничный, шпал
1 т груза</t>
  </si>
  <si>
    <t>ТССЦпг-01-01-02-008
Разгрузочные работы при автомобильных перевозках: леса пиленого, погонажа плотничного, шпал
1 т груза</t>
  </si>
  <si>
    <t>ТССЦпг-03-01-01-029
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29 км I класс груза
1 т груза</t>
  </si>
  <si>
    <t>Прочие работы</t>
  </si>
  <si>
    <t>9,463
(414+532,3)/100</t>
  </si>
  <si>
    <t>2652
_____
987</t>
  </si>
  <si>
    <t>788
_____
45</t>
  </si>
  <si>
    <t>38114
_____
7698</t>
  </si>
  <si>
    <t>4773
_____
644</t>
  </si>
  <si>
    <t>0,0072
0,72/100</t>
  </si>
  <si>
    <t>26
_____
2</t>
  </si>
  <si>
    <t>26
_____
1</t>
  </si>
  <si>
    <t>150
_____
35</t>
  </si>
  <si>
    <t xml:space="preserve">
_____
88</t>
  </si>
  <si>
    <t xml:space="preserve">
_____
395</t>
  </si>
  <si>
    <t>0,156
130*0,12/100</t>
  </si>
  <si>
    <t>39
_____
3</t>
  </si>
  <si>
    <t>567
_____
53</t>
  </si>
  <si>
    <t>554
_____
25</t>
  </si>
  <si>
    <t>3250
_____
755</t>
  </si>
  <si>
    <t>15,6
130*0,12</t>
  </si>
  <si>
    <t xml:space="preserve">
_____
1903</t>
  </si>
  <si>
    <t xml:space="preserve">
_____
8551</t>
  </si>
  <si>
    <t>Итого прямые затраты по смете</t>
  </si>
  <si>
    <t>3833
_____
11340</t>
  </si>
  <si>
    <t>7796
_____
405</t>
  </si>
  <si>
    <t>55078
_____
56648</t>
  </si>
  <si>
    <t>46237
_____
5809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</si>
  <si>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</si>
  <si>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</si>
  <si>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</si>
  <si>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</si>
  <si>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</si>
  <si>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</si>
  <si>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</si>
  <si>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Земляные работы, выполняемые механизированным способом</t>
  </si>
  <si>
    <t xml:space="preserve">    Земляные работы, выполняемые по другим видам работ (подготовительным, сопутствующим, укрепительным)</t>
  </si>
  <si>
    <t xml:space="preserve">    Наружные сети водопровода, канализации, теплоснабжения, газопровода</t>
  </si>
  <si>
    <t xml:space="preserve">    Автомобильные дороги</t>
  </si>
  <si>
    <t xml:space="preserve">    Погрузо-разгрузочные работы</t>
  </si>
  <si>
    <t xml:space="preserve">    Перевозка грузов автотранспортом</t>
  </si>
  <si>
    <t xml:space="preserve">    Итого</t>
  </si>
  <si>
    <t xml:space="preserve">    ВСЕГО по смете</t>
  </si>
  <si>
    <t>ЛОКАЛЬНАЯ СМЕТА №4</t>
  </si>
  <si>
    <t>на  Работы ПОС</t>
  </si>
  <si>
    <t>Объект:Газоснабжение жилых домов по ул. Таганайская в пос. ст. Шершни Советского района г. Челябинска. Работы ПОС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</si>
</sst>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66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8" fillId="0" borderId="0" xfId="23" applyFont="1" applyAlignment="1">
      <alignment horizontal="left"/>
    </xf>
    <xf numFmtId="0" fontId="8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right" vertical="top" wrapText="1"/>
    </xf>
    <xf numFmtId="2" fontId="8" fillId="0" borderId="7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4" fontId="10" fillId="0" borderId="6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164" fontId="11" fillId="0" borderId="6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Z88"/>
  <sheetViews>
    <sheetView showGridLines="0" tabSelected="1" workbookViewId="0">
      <selection activeCell="A4" sqref="A4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 x14ac:dyDescent="0.2">
      <c r="A1" s="3"/>
      <c r="B1" s="4"/>
      <c r="C1" s="4"/>
      <c r="D1" s="4"/>
    </row>
    <row r="2" spans="1:26" s="5" customFormat="1" ht="12" x14ac:dyDescent="0.2">
      <c r="A2" s="6" t="s">
        <v>23</v>
      </c>
      <c r="B2" s="4"/>
      <c r="C2" s="4"/>
      <c r="D2" s="4"/>
    </row>
    <row r="3" spans="1:26" s="5" customFormat="1" ht="12" x14ac:dyDescent="0.2">
      <c r="A3" s="3"/>
      <c r="B3" s="4"/>
      <c r="C3" s="4"/>
      <c r="D3" s="4"/>
    </row>
    <row r="4" spans="1:26" s="5" customFormat="1" ht="12" x14ac:dyDescent="0.2">
      <c r="A4" s="6" t="s">
        <v>193</v>
      </c>
      <c r="B4" s="4"/>
      <c r="C4" s="4"/>
      <c r="D4" s="4"/>
    </row>
    <row r="5" spans="1:26" s="5" customFormat="1" ht="12" x14ac:dyDescent="0.2">
      <c r="A5" s="31"/>
      <c r="B5" s="4"/>
      <c r="C5" s="4"/>
      <c r="D5" s="4"/>
    </row>
    <row r="6" spans="1:26" s="5" customFormat="1" ht="15" x14ac:dyDescent="0.25">
      <c r="A6" s="54" t="s">
        <v>191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7" spans="1:26" s="5" customFormat="1" ht="12" x14ac:dyDescent="0.2">
      <c r="A7" s="55" t="s">
        <v>18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6" s="5" customFormat="1" ht="12" x14ac:dyDescent="0.2">
      <c r="A8" s="55" t="s">
        <v>192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6" s="5" customFormat="1" ht="12" x14ac:dyDescent="0.2"/>
    <row r="10" spans="1:26" s="5" customFormat="1" ht="12" x14ac:dyDescent="0.2">
      <c r="G10" s="56" t="s">
        <v>16</v>
      </c>
      <c r="H10" s="57"/>
      <c r="I10" s="58"/>
      <c r="J10" s="56" t="s">
        <v>17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8"/>
    </row>
    <row r="11" spans="1:26" s="5" customFormat="1" x14ac:dyDescent="0.2">
      <c r="D11" s="3" t="s">
        <v>1</v>
      </c>
      <c r="G11" s="62">
        <f>29396/1000</f>
        <v>29.396000000000001</v>
      </c>
      <c r="H11" s="63"/>
      <c r="I11" s="7" t="s">
        <v>2</v>
      </c>
      <c r="J11" s="64">
        <f>234748/1000</f>
        <v>234.74799999999999</v>
      </c>
      <c r="K11" s="65"/>
      <c r="L11" s="8"/>
      <c r="M11" s="8"/>
      <c r="N11" s="8"/>
      <c r="O11" s="8"/>
      <c r="P11" s="8"/>
      <c r="Q11" s="8"/>
      <c r="R11" s="8"/>
      <c r="S11" s="8"/>
      <c r="T11" s="8"/>
      <c r="U11" s="7" t="s">
        <v>2</v>
      </c>
    </row>
    <row r="12" spans="1:26" s="5" customFormat="1" x14ac:dyDescent="0.2">
      <c r="D12" s="9" t="s">
        <v>19</v>
      </c>
      <c r="F12" s="10"/>
      <c r="G12" s="62">
        <f>0/1000</f>
        <v>0</v>
      </c>
      <c r="H12" s="63"/>
      <c r="I12" s="7" t="s">
        <v>2</v>
      </c>
      <c r="J12" s="64">
        <f>0/1000</f>
        <v>0</v>
      </c>
      <c r="K12" s="65"/>
      <c r="L12" s="8"/>
      <c r="M12" s="8"/>
      <c r="N12" s="8"/>
      <c r="O12" s="8"/>
      <c r="P12" s="8"/>
      <c r="Q12" s="8"/>
      <c r="R12" s="8"/>
      <c r="S12" s="8"/>
      <c r="T12" s="8"/>
      <c r="U12" s="7" t="s">
        <v>2</v>
      </c>
    </row>
    <row r="13" spans="1:26" s="5" customFormat="1" x14ac:dyDescent="0.2">
      <c r="D13" s="9" t="s">
        <v>20</v>
      </c>
      <c r="F13" s="10"/>
      <c r="G13" s="62">
        <f>0/1000</f>
        <v>0</v>
      </c>
      <c r="H13" s="63"/>
      <c r="I13" s="7" t="s">
        <v>2</v>
      </c>
      <c r="J13" s="64">
        <f>0/1000</f>
        <v>0</v>
      </c>
      <c r="K13" s="65"/>
      <c r="L13" s="8"/>
      <c r="M13" s="8"/>
      <c r="N13" s="8"/>
      <c r="O13" s="8"/>
      <c r="P13" s="8"/>
      <c r="Q13" s="8"/>
      <c r="R13" s="8"/>
      <c r="S13" s="8"/>
      <c r="T13" s="8"/>
      <c r="U13" s="7" t="s">
        <v>2</v>
      </c>
    </row>
    <row r="14" spans="1:26" s="5" customFormat="1" x14ac:dyDescent="0.2">
      <c r="D14" s="3" t="s">
        <v>3</v>
      </c>
      <c r="G14" s="62">
        <f>(V14+V15)/1000</f>
        <v>0.38307999999999998</v>
      </c>
      <c r="H14" s="63"/>
      <c r="I14" s="7" t="s">
        <v>4</v>
      </c>
      <c r="J14" s="64">
        <f>(W14+W15)/1000</f>
        <v>0.38307999999999998</v>
      </c>
      <c r="K14" s="65"/>
      <c r="L14" s="8"/>
      <c r="M14" s="8"/>
      <c r="N14" s="8"/>
      <c r="O14" s="8"/>
      <c r="P14" s="8"/>
      <c r="Q14" s="8"/>
      <c r="R14" s="8"/>
      <c r="S14" s="8"/>
      <c r="T14" s="8"/>
      <c r="U14" s="7" t="s">
        <v>4</v>
      </c>
      <c r="V14" s="11">
        <v>352.68</v>
      </c>
      <c r="W14" s="12">
        <v>352.68</v>
      </c>
      <c r="X14" s="23">
        <v>4238</v>
      </c>
      <c r="Y14" s="23">
        <v>4006</v>
      </c>
      <c r="Z14" s="23">
        <v>2421</v>
      </c>
    </row>
    <row r="15" spans="1:26" s="5" customFormat="1" x14ac:dyDescent="0.2">
      <c r="D15" s="3" t="s">
        <v>5</v>
      </c>
      <c r="G15" s="62">
        <f>4238/1000</f>
        <v>4.2380000000000004</v>
      </c>
      <c r="H15" s="63"/>
      <c r="I15" s="7" t="s">
        <v>2</v>
      </c>
      <c r="J15" s="64">
        <f>60887/1000</f>
        <v>60.887</v>
      </c>
      <c r="K15" s="65"/>
      <c r="L15" s="8"/>
      <c r="M15" s="8"/>
      <c r="N15" s="8"/>
      <c r="O15" s="8"/>
      <c r="P15" s="8"/>
      <c r="Q15" s="8"/>
      <c r="R15" s="8"/>
      <c r="S15" s="8"/>
      <c r="T15" s="8"/>
      <c r="U15" s="7" t="s">
        <v>2</v>
      </c>
      <c r="V15" s="11">
        <v>30.4</v>
      </c>
      <c r="W15" s="12">
        <v>30.4</v>
      </c>
      <c r="X15" s="24">
        <v>60887</v>
      </c>
      <c r="Y15" s="24">
        <v>48976</v>
      </c>
      <c r="Z15" s="24">
        <v>27809</v>
      </c>
    </row>
    <row r="16" spans="1:26" s="5" customFormat="1" ht="12" x14ac:dyDescent="0.2">
      <c r="F16" s="4"/>
      <c r="G16" s="13"/>
      <c r="H16" s="13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4"/>
    </row>
    <row r="17" spans="1:21" s="5" customFormat="1" ht="12" x14ac:dyDescent="0.2">
      <c r="A17" s="30" t="s">
        <v>24</v>
      </c>
    </row>
    <row r="18" spans="1:21" s="5" customFormat="1" thickBot="1" x14ac:dyDescent="0.25">
      <c r="A18" s="17"/>
    </row>
    <row r="19" spans="1:21" s="19" customFormat="1" ht="27" customHeight="1" thickBot="1" x14ac:dyDescent="0.25">
      <c r="A19" s="59" t="s">
        <v>6</v>
      </c>
      <c r="B19" s="59" t="s">
        <v>7</v>
      </c>
      <c r="C19" s="59" t="s">
        <v>8</v>
      </c>
      <c r="D19" s="60" t="s">
        <v>9</v>
      </c>
      <c r="E19" s="60"/>
      <c r="F19" s="60"/>
      <c r="G19" s="60" t="s">
        <v>10</v>
      </c>
      <c r="H19" s="60"/>
      <c r="I19" s="60"/>
      <c r="J19" s="60" t="s">
        <v>11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</row>
    <row r="20" spans="1:21" s="19" customFormat="1" ht="22.5" customHeight="1" thickBot="1" x14ac:dyDescent="0.25">
      <c r="A20" s="59"/>
      <c r="B20" s="59"/>
      <c r="C20" s="59"/>
      <c r="D20" s="61" t="s">
        <v>0</v>
      </c>
      <c r="E20" s="18" t="s">
        <v>12</v>
      </c>
      <c r="F20" s="18" t="s">
        <v>13</v>
      </c>
      <c r="G20" s="61" t="s">
        <v>0</v>
      </c>
      <c r="H20" s="18" t="s">
        <v>12</v>
      </c>
      <c r="I20" s="18" t="s">
        <v>13</v>
      </c>
      <c r="J20" s="61" t="s">
        <v>0</v>
      </c>
      <c r="K20" s="18" t="s">
        <v>12</v>
      </c>
      <c r="L20" s="18"/>
      <c r="M20" s="18"/>
      <c r="N20" s="18"/>
      <c r="O20" s="18"/>
      <c r="P20" s="18"/>
      <c r="Q20" s="18"/>
      <c r="R20" s="18"/>
      <c r="S20" s="18"/>
      <c r="T20" s="18"/>
      <c r="U20" s="18" t="s">
        <v>13</v>
      </c>
    </row>
    <row r="21" spans="1:21" s="19" customFormat="1" ht="22.5" customHeight="1" thickBot="1" x14ac:dyDescent="0.25">
      <c r="A21" s="59"/>
      <c r="B21" s="59"/>
      <c r="C21" s="59"/>
      <c r="D21" s="61"/>
      <c r="E21" s="18" t="s">
        <v>14</v>
      </c>
      <c r="F21" s="18" t="s">
        <v>15</v>
      </c>
      <c r="G21" s="61"/>
      <c r="H21" s="18" t="s">
        <v>14</v>
      </c>
      <c r="I21" s="18" t="s">
        <v>15</v>
      </c>
      <c r="J21" s="61"/>
      <c r="K21" s="18" t="s">
        <v>14</v>
      </c>
      <c r="L21" s="18"/>
      <c r="M21" s="18"/>
      <c r="N21" s="18"/>
      <c r="O21" s="18"/>
      <c r="P21" s="18"/>
      <c r="Q21" s="18"/>
      <c r="R21" s="18"/>
      <c r="S21" s="18"/>
      <c r="T21" s="18"/>
      <c r="U21" s="18" t="s">
        <v>15</v>
      </c>
    </row>
    <row r="22" spans="1:21" s="4" customFormat="1" x14ac:dyDescent="0.2">
      <c r="A22" s="32">
        <v>1</v>
      </c>
      <c r="B22" s="32">
        <v>2</v>
      </c>
      <c r="C22" s="32">
        <v>3</v>
      </c>
      <c r="D22" s="33">
        <v>4</v>
      </c>
      <c r="E22" s="32">
        <v>5</v>
      </c>
      <c r="F22" s="32">
        <v>6</v>
      </c>
      <c r="G22" s="33">
        <v>7</v>
      </c>
      <c r="H22" s="32">
        <v>8</v>
      </c>
      <c r="I22" s="32">
        <v>9</v>
      </c>
      <c r="J22" s="33">
        <v>10</v>
      </c>
      <c r="K22" s="32">
        <v>11</v>
      </c>
      <c r="L22" s="32"/>
      <c r="M22" s="32"/>
      <c r="N22" s="32"/>
      <c r="O22" s="32"/>
      <c r="P22" s="32"/>
      <c r="Q22" s="32"/>
      <c r="R22" s="32"/>
      <c r="S22" s="32"/>
      <c r="T22" s="32"/>
      <c r="U22" s="32">
        <v>12</v>
      </c>
    </row>
    <row r="23" spans="1:21" s="20" customFormat="1" ht="21" customHeight="1" x14ac:dyDescent="0.2">
      <c r="A23" s="52" t="s">
        <v>27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</row>
    <row r="24" spans="1:21" s="20" customFormat="1" ht="17.850000000000001" customHeight="1" x14ac:dyDescent="0.2">
      <c r="A24" s="50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</row>
    <row r="25" spans="1:21" s="20" customFormat="1" ht="72" x14ac:dyDescent="0.2">
      <c r="A25" s="34">
        <v>1</v>
      </c>
      <c r="B25" s="35" t="s">
        <v>29</v>
      </c>
      <c r="C25" s="36" t="s">
        <v>30</v>
      </c>
      <c r="D25" s="37">
        <v>4866.54</v>
      </c>
      <c r="E25" s="38"/>
      <c r="F25" s="37" t="s">
        <v>31</v>
      </c>
      <c r="G25" s="37">
        <v>7</v>
      </c>
      <c r="H25" s="37"/>
      <c r="I25" s="37" t="s">
        <v>32</v>
      </c>
      <c r="J25" s="37">
        <v>42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 t="s">
        <v>33</v>
      </c>
    </row>
    <row r="26" spans="1:21" s="20" customFormat="1" ht="144" x14ac:dyDescent="0.2">
      <c r="A26" s="34">
        <v>2</v>
      </c>
      <c r="B26" s="35" t="s">
        <v>34</v>
      </c>
      <c r="C26" s="36" t="s">
        <v>35</v>
      </c>
      <c r="D26" s="37">
        <v>5353.19</v>
      </c>
      <c r="E26" s="38"/>
      <c r="F26" s="37" t="s">
        <v>36</v>
      </c>
      <c r="G26" s="37">
        <v>96</v>
      </c>
      <c r="H26" s="37"/>
      <c r="I26" s="37" t="s">
        <v>37</v>
      </c>
      <c r="J26" s="37">
        <v>600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 t="s">
        <v>38</v>
      </c>
    </row>
    <row r="27" spans="1:21" s="20" customFormat="1" ht="48" x14ac:dyDescent="0.2">
      <c r="A27" s="34">
        <v>3</v>
      </c>
      <c r="B27" s="35" t="s">
        <v>39</v>
      </c>
      <c r="C27" s="36" t="s">
        <v>40</v>
      </c>
      <c r="D27" s="37">
        <v>18593.669999999998</v>
      </c>
      <c r="E27" s="38">
        <v>8461.0400000000009</v>
      </c>
      <c r="F27" s="37" t="s">
        <v>41</v>
      </c>
      <c r="G27" s="37">
        <v>297</v>
      </c>
      <c r="H27" s="37">
        <v>135</v>
      </c>
      <c r="I27" s="37" t="s">
        <v>42</v>
      </c>
      <c r="J27" s="37">
        <v>3050</v>
      </c>
      <c r="K27" s="38">
        <v>1945</v>
      </c>
      <c r="L27" s="38"/>
      <c r="M27" s="38"/>
      <c r="N27" s="38"/>
      <c r="O27" s="38"/>
      <c r="P27" s="38"/>
      <c r="Q27" s="38"/>
      <c r="R27" s="38"/>
      <c r="S27" s="38"/>
      <c r="T27" s="38"/>
      <c r="U27" s="38" t="s">
        <v>43</v>
      </c>
    </row>
    <row r="28" spans="1:21" s="20" customFormat="1" ht="48" x14ac:dyDescent="0.2">
      <c r="A28" s="34">
        <v>4</v>
      </c>
      <c r="B28" s="35" t="s">
        <v>39</v>
      </c>
      <c r="C28" s="36" t="s">
        <v>44</v>
      </c>
      <c r="D28" s="37">
        <v>18593.669999999998</v>
      </c>
      <c r="E28" s="38">
        <v>8461.0400000000009</v>
      </c>
      <c r="F28" s="37" t="s">
        <v>41</v>
      </c>
      <c r="G28" s="37">
        <v>93</v>
      </c>
      <c r="H28" s="37">
        <v>42</v>
      </c>
      <c r="I28" s="37" t="s">
        <v>45</v>
      </c>
      <c r="J28" s="37">
        <v>953</v>
      </c>
      <c r="K28" s="38">
        <v>608</v>
      </c>
      <c r="L28" s="38"/>
      <c r="M28" s="38"/>
      <c r="N28" s="38"/>
      <c r="O28" s="38"/>
      <c r="P28" s="38"/>
      <c r="Q28" s="38"/>
      <c r="R28" s="38"/>
      <c r="S28" s="38"/>
      <c r="T28" s="38"/>
      <c r="U28" s="38" t="s">
        <v>46</v>
      </c>
    </row>
    <row r="29" spans="1:21" s="20" customFormat="1" ht="72" x14ac:dyDescent="0.2">
      <c r="A29" s="34">
        <v>5</v>
      </c>
      <c r="B29" s="35" t="s">
        <v>47</v>
      </c>
      <c r="C29" s="36" t="s">
        <v>48</v>
      </c>
      <c r="D29" s="37">
        <v>467.82</v>
      </c>
      <c r="E29" s="38" t="s">
        <v>49</v>
      </c>
      <c r="F29" s="37" t="s">
        <v>50</v>
      </c>
      <c r="G29" s="37">
        <v>313</v>
      </c>
      <c r="H29" s="37" t="s">
        <v>51</v>
      </c>
      <c r="I29" s="37" t="s">
        <v>52</v>
      </c>
      <c r="J29" s="37">
        <v>3582</v>
      </c>
      <c r="K29" s="38" t="s">
        <v>53</v>
      </c>
      <c r="L29" s="38"/>
      <c r="M29" s="38"/>
      <c r="N29" s="38"/>
      <c r="O29" s="38"/>
      <c r="P29" s="38"/>
      <c r="Q29" s="38"/>
      <c r="R29" s="38"/>
      <c r="S29" s="38"/>
      <c r="T29" s="38"/>
      <c r="U29" s="38" t="s">
        <v>54</v>
      </c>
    </row>
    <row r="30" spans="1:21" s="20" customFormat="1" ht="108" x14ac:dyDescent="0.2">
      <c r="A30" s="34">
        <v>6</v>
      </c>
      <c r="B30" s="35" t="s">
        <v>55</v>
      </c>
      <c r="C30" s="36" t="s">
        <v>56</v>
      </c>
      <c r="D30" s="37">
        <v>35884.480000000003</v>
      </c>
      <c r="E30" s="38">
        <v>18587.8</v>
      </c>
      <c r="F30" s="37" t="s">
        <v>57</v>
      </c>
      <c r="G30" s="37">
        <v>269</v>
      </c>
      <c r="H30" s="37">
        <v>139</v>
      </c>
      <c r="I30" s="37" t="s">
        <v>58</v>
      </c>
      <c r="J30" s="37">
        <v>2718</v>
      </c>
      <c r="K30" s="38">
        <v>2001</v>
      </c>
      <c r="L30" s="38"/>
      <c r="M30" s="38"/>
      <c r="N30" s="38"/>
      <c r="O30" s="38"/>
      <c r="P30" s="38"/>
      <c r="Q30" s="38"/>
      <c r="R30" s="38"/>
      <c r="S30" s="38"/>
      <c r="T30" s="38"/>
      <c r="U30" s="38" t="s">
        <v>59</v>
      </c>
    </row>
    <row r="31" spans="1:21" s="20" customFormat="1" ht="84" x14ac:dyDescent="0.2">
      <c r="A31" s="34">
        <v>7</v>
      </c>
      <c r="B31" s="35" t="s">
        <v>60</v>
      </c>
      <c r="C31" s="36" t="s">
        <v>61</v>
      </c>
      <c r="D31" s="37">
        <v>1320</v>
      </c>
      <c r="E31" s="38" t="s">
        <v>62</v>
      </c>
      <c r="F31" s="37"/>
      <c r="G31" s="37">
        <v>9900</v>
      </c>
      <c r="H31" s="37" t="s">
        <v>63</v>
      </c>
      <c r="I31" s="37"/>
      <c r="J31" s="37">
        <v>71200</v>
      </c>
      <c r="K31" s="38" t="s">
        <v>64</v>
      </c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1:21" s="20" customFormat="1" ht="48" x14ac:dyDescent="0.2">
      <c r="A32" s="34">
        <v>8</v>
      </c>
      <c r="B32" s="35" t="s">
        <v>65</v>
      </c>
      <c r="C32" s="36" t="s">
        <v>66</v>
      </c>
      <c r="D32" s="37">
        <v>162.26</v>
      </c>
      <c r="E32" s="38">
        <v>105.37</v>
      </c>
      <c r="F32" s="37" t="s">
        <v>67</v>
      </c>
      <c r="G32" s="37">
        <v>81</v>
      </c>
      <c r="H32" s="37">
        <v>53</v>
      </c>
      <c r="I32" s="37" t="s">
        <v>68</v>
      </c>
      <c r="J32" s="37">
        <v>895</v>
      </c>
      <c r="K32" s="38">
        <v>757</v>
      </c>
      <c r="L32" s="38"/>
      <c r="M32" s="38"/>
      <c r="N32" s="38"/>
      <c r="O32" s="38"/>
      <c r="P32" s="38"/>
      <c r="Q32" s="38"/>
      <c r="R32" s="38"/>
      <c r="S32" s="38"/>
      <c r="T32" s="38"/>
      <c r="U32" s="38" t="s">
        <v>69</v>
      </c>
    </row>
    <row r="33" spans="1:21" s="20" customFormat="1" ht="60" x14ac:dyDescent="0.2">
      <c r="A33" s="34">
        <v>9</v>
      </c>
      <c r="B33" s="35" t="s">
        <v>70</v>
      </c>
      <c r="C33" s="36" t="s">
        <v>71</v>
      </c>
      <c r="D33" s="37">
        <v>69</v>
      </c>
      <c r="E33" s="38" t="s">
        <v>72</v>
      </c>
      <c r="F33" s="37"/>
      <c r="G33" s="37">
        <v>431</v>
      </c>
      <c r="H33" s="37" t="s">
        <v>73</v>
      </c>
      <c r="I33" s="37"/>
      <c r="J33" s="37">
        <v>2045</v>
      </c>
      <c r="K33" s="38" t="s">
        <v>74</v>
      </c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1:21" s="20" customFormat="1" ht="36" x14ac:dyDescent="0.2">
      <c r="A34" s="34">
        <v>10</v>
      </c>
      <c r="B34" s="35" t="s">
        <v>75</v>
      </c>
      <c r="C34" s="36" t="s">
        <v>76</v>
      </c>
      <c r="D34" s="37">
        <v>2067.9499999999998</v>
      </c>
      <c r="E34" s="38"/>
      <c r="F34" s="37">
        <v>2067.9499999999998</v>
      </c>
      <c r="G34" s="37">
        <v>2821</v>
      </c>
      <c r="H34" s="37"/>
      <c r="I34" s="37">
        <v>2821</v>
      </c>
      <c r="J34" s="37">
        <v>15293</v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>
        <v>15293</v>
      </c>
    </row>
    <row r="35" spans="1:21" s="20" customFormat="1" ht="72" x14ac:dyDescent="0.2">
      <c r="A35" s="34">
        <v>11</v>
      </c>
      <c r="B35" s="35" t="s">
        <v>77</v>
      </c>
      <c r="C35" s="36" t="s">
        <v>78</v>
      </c>
      <c r="D35" s="37">
        <v>418.69</v>
      </c>
      <c r="E35" s="38"/>
      <c r="F35" s="37" t="s">
        <v>79</v>
      </c>
      <c r="G35" s="37">
        <v>9</v>
      </c>
      <c r="H35" s="37"/>
      <c r="I35" s="37" t="s">
        <v>80</v>
      </c>
      <c r="J35" s="37">
        <v>75</v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 t="s">
        <v>81</v>
      </c>
    </row>
    <row r="36" spans="1:21" s="20" customFormat="1" ht="17.850000000000001" customHeight="1" x14ac:dyDescent="0.2">
      <c r="A36" s="50" t="s">
        <v>82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</row>
    <row r="37" spans="1:21" s="20" customFormat="1" ht="96" x14ac:dyDescent="0.2">
      <c r="A37" s="34">
        <v>12</v>
      </c>
      <c r="B37" s="35" t="s">
        <v>83</v>
      </c>
      <c r="C37" s="36" t="s">
        <v>84</v>
      </c>
      <c r="D37" s="37">
        <v>134.15</v>
      </c>
      <c r="E37" s="38">
        <v>134.15</v>
      </c>
      <c r="F37" s="37"/>
      <c r="G37" s="37">
        <v>134</v>
      </c>
      <c r="H37" s="37">
        <v>134</v>
      </c>
      <c r="I37" s="37"/>
      <c r="J37" s="37">
        <v>1928</v>
      </c>
      <c r="K37" s="38">
        <v>1928</v>
      </c>
      <c r="L37" s="38"/>
      <c r="M37" s="38"/>
      <c r="N37" s="38"/>
      <c r="O37" s="38"/>
      <c r="P37" s="38"/>
      <c r="Q37" s="38"/>
      <c r="R37" s="38"/>
      <c r="S37" s="38"/>
      <c r="T37" s="38"/>
      <c r="U37" s="38"/>
    </row>
    <row r="38" spans="1:21" s="20" customFormat="1" ht="120" x14ac:dyDescent="0.2">
      <c r="A38" s="34">
        <v>13</v>
      </c>
      <c r="B38" s="35" t="s">
        <v>85</v>
      </c>
      <c r="C38" s="36" t="s">
        <v>84</v>
      </c>
      <c r="D38" s="37">
        <v>80.489999999999995</v>
      </c>
      <c r="E38" s="38">
        <v>80.489999999999995</v>
      </c>
      <c r="F38" s="37"/>
      <c r="G38" s="37">
        <v>80</v>
      </c>
      <c r="H38" s="37">
        <v>80</v>
      </c>
      <c r="I38" s="37"/>
      <c r="J38" s="37">
        <v>1157</v>
      </c>
      <c r="K38" s="38">
        <v>1157</v>
      </c>
      <c r="L38" s="38"/>
      <c r="M38" s="38"/>
      <c r="N38" s="38"/>
      <c r="O38" s="38"/>
      <c r="P38" s="38"/>
      <c r="Q38" s="38"/>
      <c r="R38" s="38"/>
      <c r="S38" s="38"/>
      <c r="T38" s="38"/>
      <c r="U38" s="38"/>
    </row>
    <row r="39" spans="1:21" s="20" customFormat="1" ht="17.850000000000001" customHeight="1" x14ac:dyDescent="0.2">
      <c r="A39" s="50" t="s">
        <v>86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1:21" s="20" customFormat="1" ht="132" x14ac:dyDescent="0.2">
      <c r="A40" s="34">
        <v>14</v>
      </c>
      <c r="B40" s="35" t="s">
        <v>87</v>
      </c>
      <c r="C40" s="36" t="s">
        <v>88</v>
      </c>
      <c r="D40" s="37">
        <v>21530.69</v>
      </c>
      <c r="E40" s="38">
        <v>11152.68</v>
      </c>
      <c r="F40" s="37" t="s">
        <v>89</v>
      </c>
      <c r="G40" s="37">
        <v>161</v>
      </c>
      <c r="H40" s="37">
        <v>84</v>
      </c>
      <c r="I40" s="37" t="s">
        <v>90</v>
      </c>
      <c r="J40" s="37">
        <v>1631</v>
      </c>
      <c r="K40" s="38">
        <v>1201</v>
      </c>
      <c r="L40" s="38"/>
      <c r="M40" s="38"/>
      <c r="N40" s="38"/>
      <c r="O40" s="38"/>
      <c r="P40" s="38"/>
      <c r="Q40" s="38"/>
      <c r="R40" s="38"/>
      <c r="S40" s="38"/>
      <c r="T40" s="38"/>
      <c r="U40" s="38" t="s">
        <v>91</v>
      </c>
    </row>
    <row r="41" spans="1:21" s="20" customFormat="1" ht="84" x14ac:dyDescent="0.2">
      <c r="A41" s="34">
        <v>15</v>
      </c>
      <c r="B41" s="35" t="s">
        <v>60</v>
      </c>
      <c r="C41" s="36" t="s">
        <v>92</v>
      </c>
      <c r="D41" s="37">
        <v>1320</v>
      </c>
      <c r="E41" s="38" t="s">
        <v>62</v>
      </c>
      <c r="F41" s="37"/>
      <c r="G41" s="37">
        <v>-8910</v>
      </c>
      <c r="H41" s="37" t="s">
        <v>93</v>
      </c>
      <c r="I41" s="37"/>
      <c r="J41" s="37">
        <v>-64080</v>
      </c>
      <c r="K41" s="38" t="s">
        <v>94</v>
      </c>
      <c r="L41" s="38"/>
      <c r="M41" s="38"/>
      <c r="N41" s="38"/>
      <c r="O41" s="38"/>
      <c r="P41" s="38"/>
      <c r="Q41" s="38"/>
      <c r="R41" s="38"/>
      <c r="S41" s="38"/>
      <c r="T41" s="38"/>
      <c r="U41" s="38"/>
    </row>
    <row r="42" spans="1:21" s="20" customFormat="1" ht="17.850000000000001" customHeight="1" x14ac:dyDescent="0.2">
      <c r="A42" s="50" t="s">
        <v>95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</row>
    <row r="43" spans="1:21" s="20" customFormat="1" ht="72" x14ac:dyDescent="0.2">
      <c r="A43" s="34">
        <v>16</v>
      </c>
      <c r="B43" s="35" t="s">
        <v>96</v>
      </c>
      <c r="C43" s="36" t="s">
        <v>97</v>
      </c>
      <c r="D43" s="37">
        <v>3905.55</v>
      </c>
      <c r="E43" s="38" t="s">
        <v>98</v>
      </c>
      <c r="F43" s="37" t="s">
        <v>99</v>
      </c>
      <c r="G43" s="37">
        <v>1406</v>
      </c>
      <c r="H43" s="37" t="s">
        <v>100</v>
      </c>
      <c r="I43" s="37" t="s">
        <v>101</v>
      </c>
      <c r="J43" s="37">
        <v>8837</v>
      </c>
      <c r="K43" s="38" t="s">
        <v>102</v>
      </c>
      <c r="L43" s="38"/>
      <c r="M43" s="38"/>
      <c r="N43" s="38"/>
      <c r="O43" s="38"/>
      <c r="P43" s="38"/>
      <c r="Q43" s="38"/>
      <c r="R43" s="38"/>
      <c r="S43" s="38"/>
      <c r="T43" s="38"/>
      <c r="U43" s="38" t="s">
        <v>103</v>
      </c>
    </row>
    <row r="44" spans="1:21" s="20" customFormat="1" ht="60" x14ac:dyDescent="0.2">
      <c r="A44" s="34">
        <v>17</v>
      </c>
      <c r="B44" s="35" t="s">
        <v>104</v>
      </c>
      <c r="C44" s="36" t="s">
        <v>105</v>
      </c>
      <c r="D44" s="37">
        <v>122</v>
      </c>
      <c r="E44" s="38" t="s">
        <v>106</v>
      </c>
      <c r="F44" s="37"/>
      <c r="G44" s="37">
        <v>4831</v>
      </c>
      <c r="H44" s="37" t="s">
        <v>107</v>
      </c>
      <c r="I44" s="37"/>
      <c r="J44" s="37">
        <v>21708</v>
      </c>
      <c r="K44" s="38" t="s">
        <v>108</v>
      </c>
      <c r="L44" s="38"/>
      <c r="M44" s="38"/>
      <c r="N44" s="38"/>
      <c r="O44" s="38"/>
      <c r="P44" s="38"/>
      <c r="Q44" s="38"/>
      <c r="R44" s="38"/>
      <c r="S44" s="38"/>
      <c r="T44" s="38"/>
      <c r="U44" s="38"/>
    </row>
    <row r="45" spans="1:21" s="20" customFormat="1" ht="60" x14ac:dyDescent="0.2">
      <c r="A45" s="34">
        <v>18</v>
      </c>
      <c r="B45" s="35" t="s">
        <v>109</v>
      </c>
      <c r="C45" s="36" t="s">
        <v>110</v>
      </c>
      <c r="D45" s="37">
        <v>6239.52</v>
      </c>
      <c r="E45" s="38" t="s">
        <v>111</v>
      </c>
      <c r="F45" s="37" t="s">
        <v>112</v>
      </c>
      <c r="G45" s="37">
        <v>629</v>
      </c>
      <c r="H45" s="37" t="s">
        <v>113</v>
      </c>
      <c r="I45" s="37" t="s">
        <v>114</v>
      </c>
      <c r="J45" s="37">
        <v>5032</v>
      </c>
      <c r="K45" s="38" t="s">
        <v>115</v>
      </c>
      <c r="L45" s="38"/>
      <c r="M45" s="38"/>
      <c r="N45" s="38"/>
      <c r="O45" s="38"/>
      <c r="P45" s="38"/>
      <c r="Q45" s="38"/>
      <c r="R45" s="38"/>
      <c r="S45" s="38"/>
      <c r="T45" s="38"/>
      <c r="U45" s="38" t="s">
        <v>116</v>
      </c>
    </row>
    <row r="46" spans="1:21" s="20" customFormat="1" ht="60" x14ac:dyDescent="0.2">
      <c r="A46" s="34">
        <v>19</v>
      </c>
      <c r="B46" s="35" t="s">
        <v>117</v>
      </c>
      <c r="C46" s="36" t="s">
        <v>118</v>
      </c>
      <c r="D46" s="37">
        <v>3360</v>
      </c>
      <c r="E46" s="38" t="s">
        <v>119</v>
      </c>
      <c r="F46" s="37"/>
      <c r="G46" s="37">
        <v>20160</v>
      </c>
      <c r="H46" s="37" t="s">
        <v>120</v>
      </c>
      <c r="I46" s="37"/>
      <c r="J46" s="37">
        <v>84613</v>
      </c>
      <c r="K46" s="38" t="s">
        <v>121</v>
      </c>
      <c r="L46" s="38"/>
      <c r="M46" s="38"/>
      <c r="N46" s="38"/>
      <c r="O46" s="38"/>
      <c r="P46" s="38"/>
      <c r="Q46" s="38"/>
      <c r="R46" s="38"/>
      <c r="S46" s="38"/>
      <c r="T46" s="38"/>
      <c r="U46" s="38"/>
    </row>
    <row r="47" spans="1:21" s="20" customFormat="1" ht="60" x14ac:dyDescent="0.2">
      <c r="A47" s="34">
        <v>20</v>
      </c>
      <c r="B47" s="35" t="s">
        <v>122</v>
      </c>
      <c r="C47" s="36" t="s">
        <v>110</v>
      </c>
      <c r="D47" s="37">
        <v>3941.84</v>
      </c>
      <c r="E47" s="38">
        <v>398.67</v>
      </c>
      <c r="F47" s="37" t="s">
        <v>123</v>
      </c>
      <c r="G47" s="37">
        <v>397</v>
      </c>
      <c r="H47" s="37">
        <v>40</v>
      </c>
      <c r="I47" s="37" t="s">
        <v>124</v>
      </c>
      <c r="J47" s="37">
        <v>2749</v>
      </c>
      <c r="K47" s="38">
        <v>577</v>
      </c>
      <c r="L47" s="38"/>
      <c r="M47" s="38"/>
      <c r="N47" s="38"/>
      <c r="O47" s="38"/>
      <c r="P47" s="38"/>
      <c r="Q47" s="38"/>
      <c r="R47" s="38"/>
      <c r="S47" s="38"/>
      <c r="T47" s="38"/>
      <c r="U47" s="38" t="s">
        <v>125</v>
      </c>
    </row>
    <row r="48" spans="1:21" s="20" customFormat="1" ht="60" x14ac:dyDescent="0.2">
      <c r="A48" s="34">
        <v>21</v>
      </c>
      <c r="B48" s="35" t="s">
        <v>117</v>
      </c>
      <c r="C48" s="36" t="s">
        <v>126</v>
      </c>
      <c r="D48" s="37">
        <v>3360</v>
      </c>
      <c r="E48" s="38" t="s">
        <v>119</v>
      </c>
      <c r="F48" s="37"/>
      <c r="G48" s="37">
        <v>-18144</v>
      </c>
      <c r="H48" s="37" t="s">
        <v>127</v>
      </c>
      <c r="I48" s="37"/>
      <c r="J48" s="37">
        <v>-76152</v>
      </c>
      <c r="K48" s="38" t="s">
        <v>128</v>
      </c>
      <c r="L48" s="38"/>
      <c r="M48" s="38"/>
      <c r="N48" s="38"/>
      <c r="O48" s="38"/>
      <c r="P48" s="38"/>
      <c r="Q48" s="38"/>
      <c r="R48" s="38"/>
      <c r="S48" s="38"/>
      <c r="T48" s="38"/>
      <c r="U48" s="38"/>
    </row>
    <row r="49" spans="1:21" s="20" customFormat="1" ht="17.850000000000001" customHeight="1" x14ac:dyDescent="0.2">
      <c r="A49" s="50" t="s">
        <v>129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</row>
    <row r="50" spans="1:21" s="20" customFormat="1" ht="48" x14ac:dyDescent="0.2">
      <c r="A50" s="34">
        <v>22</v>
      </c>
      <c r="B50" s="35" t="s">
        <v>130</v>
      </c>
      <c r="C50" s="36" t="s">
        <v>131</v>
      </c>
      <c r="D50" s="37">
        <v>72.180000000000007</v>
      </c>
      <c r="E50" s="38">
        <v>61.95</v>
      </c>
      <c r="F50" s="37">
        <v>10.23</v>
      </c>
      <c r="G50" s="37">
        <v>3</v>
      </c>
      <c r="H50" s="37">
        <v>3</v>
      </c>
      <c r="I50" s="37"/>
      <c r="J50" s="37">
        <v>37</v>
      </c>
      <c r="K50" s="38">
        <v>36</v>
      </c>
      <c r="L50" s="38"/>
      <c r="M50" s="38"/>
      <c r="N50" s="38"/>
      <c r="O50" s="38"/>
      <c r="P50" s="38"/>
      <c r="Q50" s="38"/>
      <c r="R50" s="38"/>
      <c r="S50" s="38"/>
      <c r="T50" s="38"/>
      <c r="U50" s="38">
        <v>1</v>
      </c>
    </row>
    <row r="51" spans="1:21" s="20" customFormat="1" ht="60" x14ac:dyDescent="0.2">
      <c r="A51" s="34">
        <v>23</v>
      </c>
      <c r="B51" s="35" t="s">
        <v>132</v>
      </c>
      <c r="C51" s="36" t="s">
        <v>133</v>
      </c>
      <c r="D51" s="37">
        <v>87.85</v>
      </c>
      <c r="E51" s="38">
        <v>74.91</v>
      </c>
      <c r="F51" s="37">
        <v>12.94</v>
      </c>
      <c r="G51" s="37">
        <v>4</v>
      </c>
      <c r="H51" s="37">
        <v>4</v>
      </c>
      <c r="I51" s="37"/>
      <c r="J51" s="37">
        <v>57</v>
      </c>
      <c r="K51" s="38">
        <v>54</v>
      </c>
      <c r="L51" s="38"/>
      <c r="M51" s="38"/>
      <c r="N51" s="38"/>
      <c r="O51" s="38"/>
      <c r="P51" s="38"/>
      <c r="Q51" s="38"/>
      <c r="R51" s="38"/>
      <c r="S51" s="38"/>
      <c r="T51" s="38"/>
      <c r="U51" s="38">
        <v>3</v>
      </c>
    </row>
    <row r="52" spans="1:21" s="20" customFormat="1" ht="84" x14ac:dyDescent="0.2">
      <c r="A52" s="34">
        <v>24</v>
      </c>
      <c r="B52" s="35" t="s">
        <v>134</v>
      </c>
      <c r="C52" s="36" t="s">
        <v>135</v>
      </c>
      <c r="D52" s="37">
        <v>676.37</v>
      </c>
      <c r="E52" s="38"/>
      <c r="F52" s="37" t="s">
        <v>136</v>
      </c>
      <c r="G52" s="37">
        <v>61</v>
      </c>
      <c r="H52" s="37"/>
      <c r="I52" s="37" t="s">
        <v>137</v>
      </c>
      <c r="J52" s="37">
        <v>398</v>
      </c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 t="s">
        <v>138</v>
      </c>
    </row>
    <row r="53" spans="1:21" s="20" customFormat="1" ht="48" x14ac:dyDescent="0.2">
      <c r="A53" s="34">
        <v>25</v>
      </c>
      <c r="B53" s="35" t="s">
        <v>139</v>
      </c>
      <c r="C53" s="36" t="s">
        <v>140</v>
      </c>
      <c r="D53" s="37">
        <v>204.95</v>
      </c>
      <c r="E53" s="38"/>
      <c r="F53" s="37" t="s">
        <v>141</v>
      </c>
      <c r="G53" s="37">
        <v>18</v>
      </c>
      <c r="H53" s="37"/>
      <c r="I53" s="37" t="s">
        <v>142</v>
      </c>
      <c r="J53" s="37">
        <v>155</v>
      </c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 t="s">
        <v>143</v>
      </c>
    </row>
    <row r="54" spans="1:21" s="20" customFormat="1" ht="84" x14ac:dyDescent="0.2">
      <c r="A54" s="34">
        <v>26</v>
      </c>
      <c r="B54" s="35" t="s">
        <v>144</v>
      </c>
      <c r="C54" s="36">
        <v>6.2E-2</v>
      </c>
      <c r="D54" s="37">
        <v>1810.79</v>
      </c>
      <c r="E54" s="38"/>
      <c r="F54" s="37" t="s">
        <v>145</v>
      </c>
      <c r="G54" s="37">
        <v>112</v>
      </c>
      <c r="H54" s="37"/>
      <c r="I54" s="37" t="s">
        <v>146</v>
      </c>
      <c r="J54" s="37">
        <v>647</v>
      </c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 t="s">
        <v>147</v>
      </c>
    </row>
    <row r="55" spans="1:21" s="20" customFormat="1" ht="60" x14ac:dyDescent="0.2">
      <c r="A55" s="34">
        <v>27</v>
      </c>
      <c r="B55" s="35" t="s">
        <v>148</v>
      </c>
      <c r="C55" s="36">
        <v>13.2</v>
      </c>
      <c r="D55" s="37">
        <v>13.82</v>
      </c>
      <c r="E55" s="38"/>
      <c r="F55" s="37">
        <v>13.82</v>
      </c>
      <c r="G55" s="37">
        <v>182</v>
      </c>
      <c r="H55" s="37"/>
      <c r="I55" s="37">
        <v>182</v>
      </c>
      <c r="J55" s="37">
        <v>1740</v>
      </c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>
        <v>1740</v>
      </c>
    </row>
    <row r="56" spans="1:21" s="20" customFormat="1" ht="60" x14ac:dyDescent="0.2">
      <c r="A56" s="34">
        <v>28</v>
      </c>
      <c r="B56" s="35" t="s">
        <v>149</v>
      </c>
      <c r="C56" s="36">
        <v>13.2</v>
      </c>
      <c r="D56" s="37">
        <v>13.82</v>
      </c>
      <c r="E56" s="38"/>
      <c r="F56" s="37">
        <v>13.82</v>
      </c>
      <c r="G56" s="37">
        <v>182</v>
      </c>
      <c r="H56" s="37"/>
      <c r="I56" s="37">
        <v>182</v>
      </c>
      <c r="J56" s="37">
        <v>1740</v>
      </c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>
        <v>1740</v>
      </c>
    </row>
    <row r="57" spans="1:21" s="20" customFormat="1" ht="108" x14ac:dyDescent="0.2">
      <c r="A57" s="34">
        <v>29</v>
      </c>
      <c r="B57" s="35" t="s">
        <v>150</v>
      </c>
      <c r="C57" s="36">
        <v>13.2</v>
      </c>
      <c r="D57" s="37">
        <v>22.01</v>
      </c>
      <c r="E57" s="38"/>
      <c r="F57" s="37">
        <v>22.01</v>
      </c>
      <c r="G57" s="37">
        <v>291</v>
      </c>
      <c r="H57" s="37"/>
      <c r="I57" s="37">
        <v>291</v>
      </c>
      <c r="J57" s="37">
        <v>1776</v>
      </c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>
        <v>1776</v>
      </c>
    </row>
    <row r="58" spans="1:21" s="20" customFormat="1" ht="17.850000000000001" customHeight="1" x14ac:dyDescent="0.2">
      <c r="A58" s="50" t="s">
        <v>151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</row>
    <row r="59" spans="1:21" s="20" customFormat="1" ht="72" x14ac:dyDescent="0.2">
      <c r="A59" s="34">
        <v>30</v>
      </c>
      <c r="B59" s="35" t="s">
        <v>47</v>
      </c>
      <c r="C59" s="36" t="s">
        <v>152</v>
      </c>
      <c r="D59" s="37">
        <v>467.82</v>
      </c>
      <c r="E59" s="38" t="s">
        <v>49</v>
      </c>
      <c r="F59" s="37" t="s">
        <v>50</v>
      </c>
      <c r="G59" s="37">
        <v>4427</v>
      </c>
      <c r="H59" s="37" t="s">
        <v>153</v>
      </c>
      <c r="I59" s="37" t="s">
        <v>154</v>
      </c>
      <c r="J59" s="37">
        <v>50585</v>
      </c>
      <c r="K59" s="38" t="s">
        <v>155</v>
      </c>
      <c r="L59" s="38"/>
      <c r="M59" s="38"/>
      <c r="N59" s="38"/>
      <c r="O59" s="38"/>
      <c r="P59" s="38"/>
      <c r="Q59" s="38"/>
      <c r="R59" s="38"/>
      <c r="S59" s="38"/>
      <c r="T59" s="38"/>
      <c r="U59" s="38" t="s">
        <v>156</v>
      </c>
    </row>
    <row r="60" spans="1:21" s="20" customFormat="1" ht="72" x14ac:dyDescent="0.2">
      <c r="A60" s="34">
        <v>31</v>
      </c>
      <c r="B60" s="35" t="s">
        <v>96</v>
      </c>
      <c r="C60" s="36" t="s">
        <v>157</v>
      </c>
      <c r="D60" s="37">
        <v>3905.55</v>
      </c>
      <c r="E60" s="38" t="s">
        <v>98</v>
      </c>
      <c r="F60" s="37" t="s">
        <v>99</v>
      </c>
      <c r="G60" s="37">
        <v>28</v>
      </c>
      <c r="H60" s="37">
        <v>2</v>
      </c>
      <c r="I60" s="37" t="s">
        <v>158</v>
      </c>
      <c r="J60" s="37">
        <v>177</v>
      </c>
      <c r="K60" s="38" t="s">
        <v>159</v>
      </c>
      <c r="L60" s="38"/>
      <c r="M60" s="38"/>
      <c r="N60" s="38"/>
      <c r="O60" s="38"/>
      <c r="P60" s="38"/>
      <c r="Q60" s="38"/>
      <c r="R60" s="38"/>
      <c r="S60" s="38"/>
      <c r="T60" s="38"/>
      <c r="U60" s="38" t="s">
        <v>160</v>
      </c>
    </row>
    <row r="61" spans="1:21" s="20" customFormat="1" ht="60" x14ac:dyDescent="0.2">
      <c r="A61" s="34">
        <v>32</v>
      </c>
      <c r="B61" s="35" t="s">
        <v>104</v>
      </c>
      <c r="C61" s="36">
        <v>0.72</v>
      </c>
      <c r="D61" s="37">
        <v>122</v>
      </c>
      <c r="E61" s="38" t="s">
        <v>106</v>
      </c>
      <c r="F61" s="37"/>
      <c r="G61" s="37">
        <v>88</v>
      </c>
      <c r="H61" s="37" t="s">
        <v>161</v>
      </c>
      <c r="I61" s="37"/>
      <c r="J61" s="37">
        <v>395</v>
      </c>
      <c r="K61" s="38" t="s">
        <v>162</v>
      </c>
      <c r="L61" s="38"/>
      <c r="M61" s="38"/>
      <c r="N61" s="38"/>
      <c r="O61" s="38"/>
      <c r="P61" s="38"/>
      <c r="Q61" s="38"/>
      <c r="R61" s="38"/>
      <c r="S61" s="38"/>
      <c r="T61" s="38"/>
      <c r="U61" s="38"/>
    </row>
    <row r="62" spans="1:21" s="20" customFormat="1" ht="72" x14ac:dyDescent="0.2">
      <c r="A62" s="34">
        <v>33</v>
      </c>
      <c r="B62" s="35" t="s">
        <v>96</v>
      </c>
      <c r="C62" s="36" t="s">
        <v>163</v>
      </c>
      <c r="D62" s="37">
        <v>3905.55</v>
      </c>
      <c r="E62" s="38" t="s">
        <v>98</v>
      </c>
      <c r="F62" s="37" t="s">
        <v>99</v>
      </c>
      <c r="G62" s="37">
        <v>609</v>
      </c>
      <c r="H62" s="37" t="s">
        <v>164</v>
      </c>
      <c r="I62" s="37" t="s">
        <v>165</v>
      </c>
      <c r="J62" s="37">
        <v>3829</v>
      </c>
      <c r="K62" s="38" t="s">
        <v>166</v>
      </c>
      <c r="L62" s="38"/>
      <c r="M62" s="38"/>
      <c r="N62" s="38"/>
      <c r="O62" s="38"/>
      <c r="P62" s="38"/>
      <c r="Q62" s="38"/>
      <c r="R62" s="38"/>
      <c r="S62" s="38"/>
      <c r="T62" s="38"/>
      <c r="U62" s="38" t="s">
        <v>167</v>
      </c>
    </row>
    <row r="63" spans="1:21" s="20" customFormat="1" ht="60" x14ac:dyDescent="0.2">
      <c r="A63" s="39">
        <v>34</v>
      </c>
      <c r="B63" s="40" t="s">
        <v>104</v>
      </c>
      <c r="C63" s="41" t="s">
        <v>168</v>
      </c>
      <c r="D63" s="42">
        <v>122</v>
      </c>
      <c r="E63" s="43" t="s">
        <v>106</v>
      </c>
      <c r="F63" s="42"/>
      <c r="G63" s="42">
        <v>1903</v>
      </c>
      <c r="H63" s="42" t="s">
        <v>169</v>
      </c>
      <c r="I63" s="42"/>
      <c r="J63" s="42">
        <v>8551</v>
      </c>
      <c r="K63" s="43" t="s">
        <v>170</v>
      </c>
      <c r="L63" s="43"/>
      <c r="M63" s="43"/>
      <c r="N63" s="43"/>
      <c r="O63" s="43"/>
      <c r="P63" s="43"/>
      <c r="Q63" s="43"/>
      <c r="R63" s="43"/>
      <c r="S63" s="43"/>
      <c r="T63" s="43"/>
      <c r="U63" s="43"/>
    </row>
    <row r="64" spans="1:21" s="20" customFormat="1" ht="36" x14ac:dyDescent="0.2">
      <c r="A64" s="46" t="s">
        <v>171</v>
      </c>
      <c r="B64" s="47"/>
      <c r="C64" s="47"/>
      <c r="D64" s="47"/>
      <c r="E64" s="47"/>
      <c r="F64" s="47"/>
      <c r="G64" s="44">
        <v>22969</v>
      </c>
      <c r="H64" s="44" t="s">
        <v>172</v>
      </c>
      <c r="I64" s="44" t="s">
        <v>173</v>
      </c>
      <c r="J64" s="44">
        <v>157963</v>
      </c>
      <c r="K64" s="44" t="s">
        <v>174</v>
      </c>
      <c r="L64" s="44"/>
      <c r="M64" s="44"/>
      <c r="N64" s="44"/>
      <c r="O64" s="44"/>
      <c r="P64" s="44"/>
      <c r="Q64" s="44"/>
      <c r="R64" s="44"/>
      <c r="S64" s="44"/>
      <c r="T64" s="44"/>
      <c r="U64" s="44" t="s">
        <v>175</v>
      </c>
    </row>
    <row r="65" spans="1:21" s="20" customFormat="1" x14ac:dyDescent="0.2">
      <c r="A65" s="46" t="s">
        <v>176</v>
      </c>
      <c r="B65" s="47"/>
      <c r="C65" s="47"/>
      <c r="D65" s="47"/>
      <c r="E65" s="47"/>
      <c r="F65" s="47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s="20" customFormat="1" x14ac:dyDescent="0.2">
      <c r="A66" s="46" t="s">
        <v>177</v>
      </c>
      <c r="B66" s="47"/>
      <c r="C66" s="47"/>
      <c r="D66" s="47"/>
      <c r="E66" s="47"/>
      <c r="F66" s="47"/>
      <c r="G66" s="44">
        <v>4238</v>
      </c>
      <c r="H66" s="44"/>
      <c r="I66" s="44"/>
      <c r="J66" s="44">
        <v>60887</v>
      </c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s="20" customFormat="1" x14ac:dyDescent="0.2">
      <c r="A67" s="46" t="s">
        <v>178</v>
      </c>
      <c r="B67" s="47"/>
      <c r="C67" s="47"/>
      <c r="D67" s="47"/>
      <c r="E67" s="47"/>
      <c r="F67" s="47"/>
      <c r="G67" s="44">
        <v>11340</v>
      </c>
      <c r="H67" s="44"/>
      <c r="I67" s="44"/>
      <c r="J67" s="44">
        <v>56648</v>
      </c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s="20" customFormat="1" x14ac:dyDescent="0.2">
      <c r="A68" s="46" t="s">
        <v>179</v>
      </c>
      <c r="B68" s="47"/>
      <c r="C68" s="47"/>
      <c r="D68" s="47"/>
      <c r="E68" s="47"/>
      <c r="F68" s="47"/>
      <c r="G68" s="44">
        <v>7796</v>
      </c>
      <c r="H68" s="44"/>
      <c r="I68" s="44"/>
      <c r="J68" s="44">
        <v>46237</v>
      </c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s="20" customFormat="1" x14ac:dyDescent="0.2">
      <c r="A69" s="48" t="s">
        <v>180</v>
      </c>
      <c r="B69" s="49"/>
      <c r="C69" s="49"/>
      <c r="D69" s="49"/>
      <c r="E69" s="49"/>
      <c r="F69" s="49"/>
      <c r="G69" s="45">
        <v>4006</v>
      </c>
      <c r="H69" s="45"/>
      <c r="I69" s="45"/>
      <c r="J69" s="45">
        <v>48976</v>
      </c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</row>
    <row r="70" spans="1:21" s="20" customFormat="1" x14ac:dyDescent="0.2">
      <c r="A70" s="48" t="s">
        <v>181</v>
      </c>
      <c r="B70" s="49"/>
      <c r="C70" s="49"/>
      <c r="D70" s="49"/>
      <c r="E70" s="49"/>
      <c r="F70" s="49"/>
      <c r="G70" s="45">
        <v>2421</v>
      </c>
      <c r="H70" s="45"/>
      <c r="I70" s="45"/>
      <c r="J70" s="45">
        <v>27809</v>
      </c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1:21" s="20" customFormat="1" x14ac:dyDescent="0.2">
      <c r="A71" s="48" t="s">
        <v>182</v>
      </c>
      <c r="B71" s="49"/>
      <c r="C71" s="49"/>
      <c r="D71" s="49"/>
      <c r="E71" s="49"/>
      <c r="F71" s="49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21" s="20" customFormat="1" x14ac:dyDescent="0.2">
      <c r="A72" s="46" t="s">
        <v>183</v>
      </c>
      <c r="B72" s="47"/>
      <c r="C72" s="47"/>
      <c r="D72" s="47"/>
      <c r="E72" s="47"/>
      <c r="F72" s="47"/>
      <c r="G72" s="44">
        <v>6957</v>
      </c>
      <c r="H72" s="44"/>
      <c r="I72" s="44"/>
      <c r="J72" s="44">
        <v>31638</v>
      </c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s="20" customFormat="1" ht="26.1" customHeight="1" x14ac:dyDescent="0.2">
      <c r="A73" s="46" t="s">
        <v>184</v>
      </c>
      <c r="B73" s="47"/>
      <c r="C73" s="47"/>
      <c r="D73" s="47"/>
      <c r="E73" s="47"/>
      <c r="F73" s="47"/>
      <c r="G73" s="44">
        <v>12068</v>
      </c>
      <c r="H73" s="44"/>
      <c r="I73" s="44"/>
      <c r="J73" s="44">
        <v>121608</v>
      </c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s="20" customFormat="1" x14ac:dyDescent="0.2">
      <c r="A74" s="46" t="s">
        <v>185</v>
      </c>
      <c r="B74" s="47"/>
      <c r="C74" s="47"/>
      <c r="D74" s="47"/>
      <c r="E74" s="47"/>
      <c r="F74" s="47"/>
      <c r="G74" s="44">
        <v>3261</v>
      </c>
      <c r="H74" s="44"/>
      <c r="I74" s="44"/>
      <c r="J74" s="44">
        <v>30818</v>
      </c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s="20" customFormat="1" x14ac:dyDescent="0.2">
      <c r="A75" s="46" t="s">
        <v>186</v>
      </c>
      <c r="B75" s="47"/>
      <c r="C75" s="47"/>
      <c r="D75" s="47"/>
      <c r="E75" s="47"/>
      <c r="F75" s="47"/>
      <c r="G75" s="44">
        <v>6455</v>
      </c>
      <c r="H75" s="44"/>
      <c r="I75" s="44"/>
      <c r="J75" s="44">
        <v>45428</v>
      </c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 s="20" customFormat="1" x14ac:dyDescent="0.2">
      <c r="A76" s="46" t="s">
        <v>187</v>
      </c>
      <c r="B76" s="47"/>
      <c r="C76" s="47"/>
      <c r="D76" s="47"/>
      <c r="E76" s="47"/>
      <c r="F76" s="47"/>
      <c r="G76" s="44">
        <v>364</v>
      </c>
      <c r="H76" s="44"/>
      <c r="I76" s="44"/>
      <c r="J76" s="44">
        <v>3480</v>
      </c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s="20" customFormat="1" x14ac:dyDescent="0.2">
      <c r="A77" s="46" t="s">
        <v>188</v>
      </c>
      <c r="B77" s="47"/>
      <c r="C77" s="47"/>
      <c r="D77" s="47"/>
      <c r="E77" s="47"/>
      <c r="F77" s="47"/>
      <c r="G77" s="44">
        <v>291</v>
      </c>
      <c r="H77" s="44"/>
      <c r="I77" s="44"/>
      <c r="J77" s="44">
        <v>1776</v>
      </c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s="20" customFormat="1" x14ac:dyDescent="0.2">
      <c r="A78" s="46" t="s">
        <v>189</v>
      </c>
      <c r="B78" s="47"/>
      <c r="C78" s="47"/>
      <c r="D78" s="47"/>
      <c r="E78" s="47"/>
      <c r="F78" s="47"/>
      <c r="G78" s="44">
        <v>29396</v>
      </c>
      <c r="H78" s="44"/>
      <c r="I78" s="44"/>
      <c r="J78" s="44">
        <v>234748</v>
      </c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s="20" customFormat="1" x14ac:dyDescent="0.2">
      <c r="A79" s="48" t="s">
        <v>190</v>
      </c>
      <c r="B79" s="49"/>
      <c r="C79" s="49"/>
      <c r="D79" s="49"/>
      <c r="E79" s="49"/>
      <c r="F79" s="49"/>
      <c r="G79" s="45">
        <v>29396</v>
      </c>
      <c r="H79" s="45"/>
      <c r="I79" s="45"/>
      <c r="J79" s="45">
        <v>234748</v>
      </c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</row>
    <row r="80" spans="1:21" s="20" customFormat="1" ht="12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s="20" customFormat="1" x14ac:dyDescent="0.2">
      <c r="A81" s="21"/>
      <c r="B81" s="25" t="s">
        <v>21</v>
      </c>
      <c r="C81" s="26"/>
      <c r="D81" s="27"/>
      <c r="E81" s="27"/>
      <c r="F81" s="26"/>
      <c r="G81" s="28">
        <f>IF(ISBLANK(X14),"",ROUND(Y14/X14,2)*100)</f>
        <v>95</v>
      </c>
      <c r="H81" s="2"/>
      <c r="I81" s="2"/>
      <c r="J81" s="28">
        <f>IF(ISBLANK(X15),"",ROUND(Y15/X15,2)*100)</f>
        <v>80</v>
      </c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</row>
    <row r="82" spans="1:21" s="20" customFormat="1" x14ac:dyDescent="0.2">
      <c r="A82" s="21"/>
      <c r="B82" s="25" t="s">
        <v>22</v>
      </c>
      <c r="C82" s="26"/>
      <c r="D82" s="27"/>
      <c r="E82" s="27"/>
      <c r="F82" s="26"/>
      <c r="G82" s="16">
        <f>IF(ISBLANK(X14),"",ROUND(Z14/X14,2)*100)</f>
        <v>56.999999999999993</v>
      </c>
      <c r="H82" s="4"/>
      <c r="I82" s="4"/>
      <c r="J82" s="16">
        <f>IF(ISBLANK(X15),"",ROUND(Z15/X15,2)*100)</f>
        <v>46</v>
      </c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</row>
    <row r="83" spans="1:21" s="20" customFormat="1" ht="12" x14ac:dyDescent="0.2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s="4" customFormat="1" ht="12" x14ac:dyDescent="0.2">
      <c r="A84" s="29" t="s">
        <v>25</v>
      </c>
    </row>
    <row r="85" spans="1:21" s="4" customFormat="1" ht="12" x14ac:dyDescent="0.2">
      <c r="A85" s="22"/>
    </row>
    <row r="86" spans="1:21" s="4" customFormat="1" ht="12" x14ac:dyDescent="0.2">
      <c r="A86" s="29" t="s">
        <v>26</v>
      </c>
    </row>
    <row r="87" spans="1:21" s="4" customFormat="1" ht="12" x14ac:dyDescent="0.2">
      <c r="A87" s="17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</row>
    <row r="88" spans="1:21" s="22" customForma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</sheetData>
  <mergeCells count="47">
    <mergeCell ref="G15:H15"/>
    <mergeCell ref="J15:K15"/>
    <mergeCell ref="J20:J21"/>
    <mergeCell ref="G19:I19"/>
    <mergeCell ref="G10:I10"/>
    <mergeCell ref="G14:H14"/>
    <mergeCell ref="J11:K11"/>
    <mergeCell ref="J14:K14"/>
    <mergeCell ref="G12:H12"/>
    <mergeCell ref="G13:H13"/>
    <mergeCell ref="J19:U19"/>
    <mergeCell ref="G20:G21"/>
    <mergeCell ref="J12:K12"/>
    <mergeCell ref="J13:K13"/>
    <mergeCell ref="G11:H11"/>
    <mergeCell ref="A19:A21"/>
    <mergeCell ref="B19:B21"/>
    <mergeCell ref="C19:C21"/>
    <mergeCell ref="D19:F19"/>
    <mergeCell ref="D20:D21"/>
    <mergeCell ref="A6:U6"/>
    <mergeCell ref="A7:U7"/>
    <mergeCell ref="A8:U8"/>
    <mergeCell ref="J10:U10"/>
    <mergeCell ref="A23:U23"/>
    <mergeCell ref="A24:U24"/>
    <mergeCell ref="A36:U36"/>
    <mergeCell ref="A39:U39"/>
    <mergeCell ref="A42:U42"/>
    <mergeCell ref="A49:U49"/>
    <mergeCell ref="A58:U58"/>
    <mergeCell ref="A64:F64"/>
    <mergeCell ref="A65:F65"/>
    <mergeCell ref="A66:F66"/>
    <mergeCell ref="A67:F67"/>
    <mergeCell ref="A68:F68"/>
    <mergeCell ref="A69:F69"/>
    <mergeCell ref="A70:F70"/>
    <mergeCell ref="A71:F71"/>
    <mergeCell ref="A77:F77"/>
    <mergeCell ref="A78:F78"/>
    <mergeCell ref="A79:F79"/>
    <mergeCell ref="A72:F72"/>
    <mergeCell ref="A73:F73"/>
    <mergeCell ref="A74:F74"/>
    <mergeCell ref="A75:F75"/>
    <mergeCell ref="A76:F76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Саблина Анна Анатольевна</dc:creator>
  <cp:lastModifiedBy>Дарья</cp:lastModifiedBy>
  <cp:lastPrinted>2011-09-08T07:56:05Z</cp:lastPrinted>
  <dcterms:created xsi:type="dcterms:W3CDTF">2003-01-28T12:33:10Z</dcterms:created>
  <dcterms:modified xsi:type="dcterms:W3CDTF">2020-04-27T05:22:47Z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